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uh\СБИ\Бухгалтерия\Смета\"/>
    </mc:Choice>
  </mc:AlternateContent>
  <xr:revisionPtr revIDLastSave="0" documentId="8_{0B98FF48-61E6-432B-93E1-47A7F3F5AFDC}" xr6:coauthVersionLast="47" xr6:coauthVersionMax="47" xr10:uidLastSave="{00000000-0000-0000-0000-000000000000}"/>
  <bookViews>
    <workbookView xWindow="-120" yWindow="-120" windowWidth="29040" windowHeight="15840" xr2:uid="{C81D06AD-3782-4866-B49C-40E55B3040B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1" i="1" l="1"/>
  <c r="D50" i="1"/>
  <c r="D43" i="1"/>
  <c r="C43" i="1"/>
  <c r="D28" i="1"/>
  <c r="D26" i="1"/>
  <c r="D49" i="1" s="1"/>
  <c r="D58" i="1" s="1"/>
  <c r="C25" i="1"/>
  <c r="C49" i="1" s="1"/>
  <c r="D15" i="1"/>
  <c r="D20" i="1" s="1"/>
  <c r="C15" i="1"/>
  <c r="C20" i="1" s="1"/>
  <c r="C50" i="1" l="1"/>
  <c r="C58" i="1" s="1"/>
</calcChain>
</file>

<file path=xl/sharedStrings.xml><?xml version="1.0" encoding="utf-8"?>
<sst xmlns="http://schemas.openxmlformats.org/spreadsheetml/2006/main" count="101" uniqueCount="97">
  <si>
    <t>Утверждена</t>
  </si>
  <si>
    <t>Протоколом Общего собрания членов</t>
  </si>
  <si>
    <t>Ассоциации СРО СНО "Стройбизнесинвест"</t>
  </si>
  <si>
    <t>ИСПОЛНЕНИЕ СМЕТЫ</t>
  </si>
  <si>
    <t>АССОЦИАЦИИ СРО СНО "СТРОЙБИЗНЕСИНВЕСТ"</t>
  </si>
  <si>
    <t>за 2025 год</t>
  </si>
  <si>
    <t>№</t>
  </si>
  <si>
    <t>СТАТЬИ</t>
  </si>
  <si>
    <t>СУММА ПЛАН, руб.</t>
  </si>
  <si>
    <t>СУММА ФАКТ, руб.</t>
  </si>
  <si>
    <t>1.</t>
  </si>
  <si>
    <t>ДОХОДЫ</t>
  </si>
  <si>
    <t>1.1.</t>
  </si>
  <si>
    <t>Вступительные взносы (13 организаций)</t>
  </si>
  <si>
    <t>1.2.</t>
  </si>
  <si>
    <t xml:space="preserve">Членские взносы </t>
  </si>
  <si>
    <t>1.3.</t>
  </si>
  <si>
    <t>Переходящий остаток целевого финансирования с 2024 г.</t>
  </si>
  <si>
    <t>в том числе задолженность по членским взносамна 31.12.2024 г.</t>
  </si>
  <si>
    <t>1.4.</t>
  </si>
  <si>
    <t>Уменьшение целевого финансирования (списание задолженности исключенных организаций)</t>
  </si>
  <si>
    <t>1.5.</t>
  </si>
  <si>
    <t>Поступление процентов (на остаток по р/cч, депозит)</t>
  </si>
  <si>
    <t>ИТОГО</t>
  </si>
  <si>
    <t>2.</t>
  </si>
  <si>
    <t>РАСХОДЫ</t>
  </si>
  <si>
    <t>2.1.</t>
  </si>
  <si>
    <t>Расходы на оплату труда</t>
  </si>
  <si>
    <t>2.2.</t>
  </si>
  <si>
    <t>Начисления от фонда оплаты труда</t>
  </si>
  <si>
    <t>2.3.</t>
  </si>
  <si>
    <t>Юридические услуги и консультации</t>
  </si>
  <si>
    <t>2.4.</t>
  </si>
  <si>
    <t>Экспертное заключение</t>
  </si>
  <si>
    <t>2.5.</t>
  </si>
  <si>
    <t>Экзаменационная площадка</t>
  </si>
  <si>
    <t>2.6.</t>
  </si>
  <si>
    <t>Расходы на служебные командировки и деловые поездки</t>
  </si>
  <si>
    <t>2.7.</t>
  </si>
  <si>
    <t>Расходы на участие в семинарах, конференциях, учеба специалистов</t>
  </si>
  <si>
    <t>2.8.</t>
  </si>
  <si>
    <t>Приобретение основных средств и прочего инвентаря</t>
  </si>
  <si>
    <t>2.9.</t>
  </si>
  <si>
    <t>Обслуживание оргтехники (ремонт), приобретение расходных материалов</t>
  </si>
  <si>
    <t>2.10.</t>
  </si>
  <si>
    <t xml:space="preserve">Приобретение программного обеспечения и правовых баз, информационное сопровождение </t>
  </si>
  <si>
    <t>2.11.</t>
  </si>
  <si>
    <t>Сопровождение сайта, использование электронной почты</t>
  </si>
  <si>
    <t>2.12.</t>
  </si>
  <si>
    <t>Размещение информации на портале Федресурс</t>
  </si>
  <si>
    <t>2.13.</t>
  </si>
  <si>
    <t>Канцелярские товары</t>
  </si>
  <si>
    <t>2.14.</t>
  </si>
  <si>
    <t>Услуги связи, интернета и оплата трафика</t>
  </si>
  <si>
    <t>2.15.</t>
  </si>
  <si>
    <t>Содержание помещений (аренда)</t>
  </si>
  <si>
    <t>2.16.</t>
  </si>
  <si>
    <t>Аудит</t>
  </si>
  <si>
    <t>2.17.</t>
  </si>
  <si>
    <t>Содержание автомобиля</t>
  </si>
  <si>
    <t>2.18.</t>
  </si>
  <si>
    <t>Членские взносы в НОСТРОЙ</t>
  </si>
  <si>
    <t>2.19.</t>
  </si>
  <si>
    <t>Расходы на проведение мероприятий</t>
  </si>
  <si>
    <t>2.20.</t>
  </si>
  <si>
    <t>Прочие расходы, в т.ч:</t>
  </si>
  <si>
    <t>2.20.1.</t>
  </si>
  <si>
    <t xml:space="preserve">  почтовые расходы</t>
  </si>
  <si>
    <t>2.20.2.</t>
  </si>
  <si>
    <t xml:space="preserve">  услуги банка</t>
  </si>
  <si>
    <t>2.20.3.</t>
  </si>
  <si>
    <t xml:space="preserve">  прочие платежи в бюджет</t>
  </si>
  <si>
    <t>2.20.4.</t>
  </si>
  <si>
    <t xml:space="preserve">  услуги нотариуса</t>
  </si>
  <si>
    <t>2.20.5.</t>
  </si>
  <si>
    <t xml:space="preserve">  хозяйственные расходы</t>
  </si>
  <si>
    <t>ИТОГО РАСХОДЫ</t>
  </si>
  <si>
    <t>2.21.</t>
  </si>
  <si>
    <t>Резерв</t>
  </si>
  <si>
    <t>2.21.1.</t>
  </si>
  <si>
    <t>Ремонт автомобиля</t>
  </si>
  <si>
    <t>2.21.2.</t>
  </si>
  <si>
    <t>Ремонт арендуемого помещения</t>
  </si>
  <si>
    <t>2.21.3.</t>
  </si>
  <si>
    <t>Охрана труда, воинский учет</t>
  </si>
  <si>
    <t>2.21.4.</t>
  </si>
  <si>
    <t>Разработка сайта</t>
  </si>
  <si>
    <t>2.21.6.</t>
  </si>
  <si>
    <t>прочие платежи в бюджет</t>
  </si>
  <si>
    <t>2.21.7.</t>
  </si>
  <si>
    <t>хозяйственные расходы</t>
  </si>
  <si>
    <t>2.21.8.</t>
  </si>
  <si>
    <t>Резерв на оплату отпусков на 31.12.2025 г.</t>
  </si>
  <si>
    <t>Поступило средств на 477 164,55 руб.меньше, чем планировалось. Экономия по всем статьям расходов составила – 11 543 191,23 руб. (38%)</t>
  </si>
  <si>
    <t>Переходящий остаток целевого финансирования на содержание на 2026 год – 11 029 073,68 руб.</t>
  </si>
  <si>
    <t>Председатель Совета</t>
  </si>
  <si>
    <t>С.Н. Лобач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</si>
</sst>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25"/>
      <color theme="1"/>
      <name val="Calibri"/>
      <family val="2"/>
      <charset val="204"/>
      <scheme val="minor"/>
    </font>
    <font>
      <sz val="25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33"/>
      <color theme="1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2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0" borderId="3" xfId="0" applyFont="1" applyBorder="1"/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164" fontId="8" fillId="0" borderId="5" xfId="0" applyNumberFormat="1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0" fontId="9" fillId="0" borderId="7" xfId="0" applyFont="1" applyBorder="1"/>
    <xf numFmtId="164" fontId="9" fillId="0" borderId="8" xfId="0" applyNumberFormat="1" applyFont="1" applyBorder="1" applyAlignment="1">
      <alignment horizontal="center"/>
    </xf>
    <xf numFmtId="0" fontId="8" fillId="0" borderId="7" xfId="0" applyFont="1" applyBorder="1" applyAlignment="1">
      <alignment wrapText="1"/>
    </xf>
    <xf numFmtId="165" fontId="8" fillId="0" borderId="8" xfId="0" applyNumberFormat="1" applyFont="1" applyBorder="1" applyAlignment="1">
      <alignment horizontal="center"/>
    </xf>
    <xf numFmtId="0" fontId="8" fillId="0" borderId="9" xfId="0" applyFont="1" applyBorder="1"/>
    <xf numFmtId="0" fontId="10" fillId="0" borderId="8" xfId="0" applyFont="1" applyBorder="1"/>
    <xf numFmtId="164" fontId="10" fillId="0" borderId="8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 applyAlignment="1">
      <alignment wrapText="1"/>
    </xf>
    <xf numFmtId="164" fontId="6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4" fontId="7" fillId="0" borderId="1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164" fontId="3" fillId="0" borderId="0" xfId="0" applyNumberFormat="1" applyFont="1"/>
    <xf numFmtId="0" fontId="7" fillId="0" borderId="5" xfId="0" applyFont="1" applyBorder="1"/>
    <xf numFmtId="0" fontId="7" fillId="0" borderId="6" xfId="0" applyFont="1" applyBorder="1" applyAlignment="1">
      <alignment wrapText="1"/>
    </xf>
    <xf numFmtId="164" fontId="7" fillId="0" borderId="5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8" fillId="0" borderId="6" xfId="0" applyFont="1" applyBorder="1" applyAlignment="1">
      <alignment wrapText="1"/>
    </xf>
    <xf numFmtId="164" fontId="8" fillId="0" borderId="12" xfId="0" applyNumberFormat="1" applyFont="1" applyBorder="1" applyAlignment="1">
      <alignment horizontal="center"/>
    </xf>
    <xf numFmtId="0" fontId="8" fillId="0" borderId="13" xfId="0" applyFont="1" applyBorder="1"/>
    <xf numFmtId="0" fontId="8" fillId="0" borderId="14" xfId="0" applyFont="1" applyBorder="1" applyAlignment="1">
      <alignment wrapText="1"/>
    </xf>
    <xf numFmtId="164" fontId="8" fillId="0" borderId="15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0" fontId="6" fillId="0" borderId="3" xfId="0" applyFont="1" applyBorder="1" applyAlignment="1">
      <alignment wrapText="1"/>
    </xf>
    <xf numFmtId="164" fontId="6" fillId="0" borderId="17" xfId="0" applyNumberFormat="1" applyFont="1" applyBorder="1" applyAlignment="1">
      <alignment horizontal="center"/>
    </xf>
    <xf numFmtId="164" fontId="6" fillId="0" borderId="18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right"/>
    </xf>
    <xf numFmtId="0" fontId="14" fillId="0" borderId="0" xfId="0" applyFont="1"/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0C63F-6CC1-4D5C-900F-73639EAA2F7A}">
  <dimension ref="A1:E66"/>
  <sheetViews>
    <sheetView tabSelected="1" topLeftCell="C1" workbookViewId="0">
      <selection activeCell="C3" sqref="C3"/>
    </sheetView>
  </sheetViews>
  <sheetFormatPr defaultRowHeight="26.25" x14ac:dyDescent="0.4"/>
  <cols>
    <col min="1" max="1" width="13.28515625" style="3" customWidth="1"/>
    <col min="2" max="2" width="156.140625" style="3" customWidth="1"/>
    <col min="3" max="3" width="50.5703125" style="6" customWidth="1"/>
    <col min="4" max="4" width="50.85546875" style="3" customWidth="1"/>
    <col min="5" max="5" width="26.42578125" style="3" customWidth="1"/>
    <col min="6" max="16384" width="9.140625" style="3"/>
  </cols>
  <sheetData>
    <row r="1" spans="1:4" s="1" customFormat="1" ht="32.25" x14ac:dyDescent="0.5">
      <c r="D1" s="2" t="s">
        <v>0</v>
      </c>
    </row>
    <row r="2" spans="1:4" s="1" customFormat="1" ht="32.25" x14ac:dyDescent="0.5">
      <c r="D2" s="2" t="s">
        <v>1</v>
      </c>
    </row>
    <row r="3" spans="1:4" s="1" customFormat="1" ht="32.25" x14ac:dyDescent="0.5">
      <c r="D3" s="2" t="s">
        <v>2</v>
      </c>
    </row>
    <row r="4" spans="1:4" s="1" customFormat="1" ht="32.25" x14ac:dyDescent="0.5">
      <c r="C4" s="2"/>
    </row>
    <row r="5" spans="1:4" x14ac:dyDescent="0.4">
      <c r="C5" s="4"/>
    </row>
    <row r="6" spans="1:4" ht="26.25" customHeight="1" x14ac:dyDescent="0.4">
      <c r="A6" s="5" t="s">
        <v>3</v>
      </c>
      <c r="B6" s="5"/>
      <c r="C6" s="5"/>
      <c r="D6" s="5"/>
    </row>
    <row r="7" spans="1:4" ht="26.25" hidden="1" customHeight="1" x14ac:dyDescent="0.4">
      <c r="A7" s="5"/>
      <c r="B7" s="5"/>
      <c r="C7" s="5"/>
      <c r="D7" s="5"/>
    </row>
    <row r="8" spans="1:4" ht="56.25" customHeight="1" x14ac:dyDescent="0.4">
      <c r="A8" s="5"/>
      <c r="B8" s="5"/>
      <c r="C8" s="5"/>
      <c r="D8" s="5"/>
    </row>
    <row r="9" spans="1:4" ht="56.25" customHeight="1" x14ac:dyDescent="0.55000000000000004">
      <c r="A9" s="5" t="s">
        <v>4</v>
      </c>
      <c r="B9" s="5"/>
      <c r="C9" s="5"/>
      <c r="D9" s="5"/>
    </row>
    <row r="10" spans="1:4" ht="56.25" customHeight="1" x14ac:dyDescent="0.55000000000000004">
      <c r="A10" s="5" t="s">
        <v>5</v>
      </c>
      <c r="B10" s="5"/>
      <c r="C10" s="5"/>
      <c r="D10" s="5"/>
    </row>
    <row r="11" spans="1:4" ht="27" thickBot="1" x14ac:dyDescent="0.45"/>
    <row r="12" spans="1:4" s="1" customFormat="1" ht="39.75" customHeight="1" thickBot="1" x14ac:dyDescent="0.55000000000000004">
      <c r="A12" s="7" t="s">
        <v>6</v>
      </c>
      <c r="B12" s="8" t="s">
        <v>7</v>
      </c>
      <c r="C12" s="9" t="s">
        <v>8</v>
      </c>
      <c r="D12" s="9" t="s">
        <v>9</v>
      </c>
    </row>
    <row r="13" spans="1:4" ht="40.5" customHeight="1" thickBot="1" x14ac:dyDescent="0.45">
      <c r="A13" s="10" t="s">
        <v>10</v>
      </c>
      <c r="B13" s="11" t="s">
        <v>11</v>
      </c>
      <c r="C13" s="12"/>
      <c r="D13" s="12"/>
    </row>
    <row r="14" spans="1:4" x14ac:dyDescent="0.4">
      <c r="A14" s="13" t="s">
        <v>12</v>
      </c>
      <c r="B14" s="14" t="s">
        <v>13</v>
      </c>
      <c r="C14" s="15">
        <v>2000000</v>
      </c>
      <c r="D14" s="15">
        <v>2600000</v>
      </c>
    </row>
    <row r="15" spans="1:4" x14ac:dyDescent="0.4">
      <c r="A15" s="16" t="s">
        <v>14</v>
      </c>
      <c r="B15" s="17" t="s">
        <v>15</v>
      </c>
      <c r="C15" s="18">
        <f>(188*6000+47*7000+10*8000+2*9000)*12</f>
        <v>18660000</v>
      </c>
      <c r="D15" s="18">
        <f>17055000</f>
        <v>17055000</v>
      </c>
    </row>
    <row r="16" spans="1:4" x14ac:dyDescent="0.4">
      <c r="A16" s="16" t="s">
        <v>16</v>
      </c>
      <c r="B16" s="17" t="s">
        <v>17</v>
      </c>
      <c r="C16" s="19">
        <v>9597473.5</v>
      </c>
      <c r="D16" s="19">
        <v>9597473.5</v>
      </c>
    </row>
    <row r="17" spans="1:5" x14ac:dyDescent="0.4">
      <c r="A17" s="16"/>
      <c r="B17" s="20" t="s">
        <v>18</v>
      </c>
      <c r="C17" s="21">
        <v>1464541.86</v>
      </c>
      <c r="D17" s="21">
        <v>1464541.86</v>
      </c>
    </row>
    <row r="18" spans="1:5" ht="23.25" customHeight="1" x14ac:dyDescent="0.4">
      <c r="A18" s="16" t="s">
        <v>19</v>
      </c>
      <c r="B18" s="22" t="s">
        <v>20</v>
      </c>
      <c r="C18" s="23">
        <v>-582041.86</v>
      </c>
      <c r="D18" s="23">
        <v>-386000</v>
      </c>
    </row>
    <row r="19" spans="1:5" ht="27" thickBot="1" x14ac:dyDescent="0.45">
      <c r="A19" s="24" t="s">
        <v>21</v>
      </c>
      <c r="B19" s="25" t="s">
        <v>22</v>
      </c>
      <c r="C19" s="26">
        <v>900000</v>
      </c>
      <c r="D19" s="26">
        <v>1231793.5900000001</v>
      </c>
    </row>
    <row r="20" spans="1:5" s="1" customFormat="1" ht="33" thickBot="1" x14ac:dyDescent="0.55000000000000004">
      <c r="A20" s="27"/>
      <c r="B20" s="28" t="s">
        <v>23</v>
      </c>
      <c r="C20" s="29">
        <f>C14+C15+C16+C18+C19</f>
        <v>30575431.640000001</v>
      </c>
      <c r="D20" s="29">
        <f>D14+D15+D16+D18+D19</f>
        <v>30098267.09</v>
      </c>
    </row>
    <row r="21" spans="1:5" x14ac:dyDescent="0.4">
      <c r="A21" s="30"/>
      <c r="B21" s="31"/>
      <c r="C21" s="32"/>
      <c r="D21" s="32"/>
    </row>
    <row r="22" spans="1:5" ht="27" thickBot="1" x14ac:dyDescent="0.45">
      <c r="A22" s="33"/>
      <c r="B22" s="33"/>
      <c r="C22" s="34"/>
      <c r="D22" s="34"/>
    </row>
    <row r="23" spans="1:5" ht="47.25" customHeight="1" thickBot="1" x14ac:dyDescent="0.45">
      <c r="A23" s="35" t="s">
        <v>24</v>
      </c>
      <c r="B23" s="36" t="s">
        <v>25</v>
      </c>
      <c r="C23" s="37" t="s">
        <v>8</v>
      </c>
      <c r="D23" s="38" t="s">
        <v>9</v>
      </c>
    </row>
    <row r="24" spans="1:5" x14ac:dyDescent="0.4">
      <c r="A24" s="14" t="s">
        <v>26</v>
      </c>
      <c r="B24" s="13" t="s">
        <v>27</v>
      </c>
      <c r="C24" s="15">
        <v>7206750</v>
      </c>
      <c r="D24" s="39">
        <v>7201887.3099999996</v>
      </c>
      <c r="E24" s="40"/>
    </row>
    <row r="25" spans="1:5" x14ac:dyDescent="0.4">
      <c r="A25" s="14" t="s">
        <v>28</v>
      </c>
      <c r="B25" s="13" t="s">
        <v>29</v>
      </c>
      <c r="C25" s="15">
        <f>C24*30.2%</f>
        <v>2176438.5</v>
      </c>
      <c r="D25" s="39">
        <v>2084854.16</v>
      </c>
      <c r="E25" s="40"/>
    </row>
    <row r="26" spans="1:5" x14ac:dyDescent="0.4">
      <c r="A26" s="14" t="s">
        <v>30</v>
      </c>
      <c r="B26" s="13" t="s">
        <v>31</v>
      </c>
      <c r="C26" s="15">
        <v>1500000</v>
      </c>
      <c r="D26" s="39">
        <f>1465500-7500</f>
        <v>1458000</v>
      </c>
      <c r="E26" s="40"/>
    </row>
    <row r="27" spans="1:5" x14ac:dyDescent="0.4">
      <c r="A27" s="14" t="s">
        <v>32</v>
      </c>
      <c r="B27" s="13" t="s">
        <v>33</v>
      </c>
      <c r="C27" s="15">
        <v>500000</v>
      </c>
      <c r="D27" s="39">
        <v>120000</v>
      </c>
      <c r="E27" s="40"/>
    </row>
    <row r="28" spans="1:5" x14ac:dyDescent="0.4">
      <c r="A28" s="14" t="s">
        <v>34</v>
      </c>
      <c r="B28" s="13" t="s">
        <v>35</v>
      </c>
      <c r="C28" s="15">
        <v>400000</v>
      </c>
      <c r="D28" s="39">
        <f>186645+7500</f>
        <v>194145</v>
      </c>
      <c r="E28" s="40"/>
    </row>
    <row r="29" spans="1:5" x14ac:dyDescent="0.4">
      <c r="A29" s="14" t="s">
        <v>36</v>
      </c>
      <c r="B29" s="13" t="s">
        <v>37</v>
      </c>
      <c r="C29" s="15">
        <v>300000</v>
      </c>
      <c r="D29" s="39">
        <v>193304.7</v>
      </c>
      <c r="E29" s="40"/>
    </row>
    <row r="30" spans="1:5" x14ac:dyDescent="0.4">
      <c r="A30" s="14" t="s">
        <v>38</v>
      </c>
      <c r="B30" s="13" t="s">
        <v>39</v>
      </c>
      <c r="C30" s="15">
        <v>200000</v>
      </c>
      <c r="D30" s="39">
        <v>0</v>
      </c>
      <c r="E30" s="40"/>
    </row>
    <row r="31" spans="1:5" x14ac:dyDescent="0.4">
      <c r="A31" s="14" t="s">
        <v>40</v>
      </c>
      <c r="B31" s="13" t="s">
        <v>41</v>
      </c>
      <c r="C31" s="15">
        <v>300000</v>
      </c>
      <c r="D31" s="39">
        <v>158144.5</v>
      </c>
      <c r="E31" s="40"/>
    </row>
    <row r="32" spans="1:5" x14ac:dyDescent="0.4">
      <c r="A32" s="14" t="s">
        <v>42</v>
      </c>
      <c r="B32" s="13" t="s">
        <v>43</v>
      </c>
      <c r="C32" s="15">
        <v>300000</v>
      </c>
      <c r="D32" s="39">
        <v>264439</v>
      </c>
      <c r="E32" s="40"/>
    </row>
    <row r="33" spans="1:5" ht="30" customHeight="1" x14ac:dyDescent="0.4">
      <c r="A33" s="14" t="s">
        <v>44</v>
      </c>
      <c r="B33" s="13" t="s">
        <v>45</v>
      </c>
      <c r="C33" s="15">
        <v>700000</v>
      </c>
      <c r="D33" s="39">
        <v>682036</v>
      </c>
      <c r="E33" s="40"/>
    </row>
    <row r="34" spans="1:5" x14ac:dyDescent="0.4">
      <c r="A34" s="14" t="s">
        <v>46</v>
      </c>
      <c r="B34" s="13" t="s">
        <v>47</v>
      </c>
      <c r="C34" s="15">
        <v>200000</v>
      </c>
      <c r="D34" s="39">
        <v>200000</v>
      </c>
      <c r="E34" s="40"/>
    </row>
    <row r="35" spans="1:5" x14ac:dyDescent="0.4">
      <c r="A35" s="14" t="s">
        <v>48</v>
      </c>
      <c r="B35" s="13" t="s">
        <v>49</v>
      </c>
      <c r="C35" s="15">
        <v>3000</v>
      </c>
      <c r="D35" s="39">
        <v>969.48</v>
      </c>
      <c r="E35" s="40"/>
    </row>
    <row r="36" spans="1:5" x14ac:dyDescent="0.4">
      <c r="A36" s="14" t="s">
        <v>50</v>
      </c>
      <c r="B36" s="13" t="s">
        <v>51</v>
      </c>
      <c r="C36" s="15">
        <v>200000</v>
      </c>
      <c r="D36" s="39">
        <v>116856</v>
      </c>
      <c r="E36" s="40"/>
    </row>
    <row r="37" spans="1:5" x14ac:dyDescent="0.4">
      <c r="A37" s="14" t="s">
        <v>52</v>
      </c>
      <c r="B37" s="13" t="s">
        <v>53</v>
      </c>
      <c r="C37" s="15">
        <v>200000</v>
      </c>
      <c r="D37" s="39">
        <v>107592.47</v>
      </c>
      <c r="E37" s="40"/>
    </row>
    <row r="38" spans="1:5" x14ac:dyDescent="0.4">
      <c r="A38" s="14" t="s">
        <v>54</v>
      </c>
      <c r="B38" s="13" t="s">
        <v>55</v>
      </c>
      <c r="C38" s="15">
        <v>900000</v>
      </c>
      <c r="D38" s="39">
        <v>803520</v>
      </c>
      <c r="E38" s="40"/>
    </row>
    <row r="39" spans="1:5" x14ac:dyDescent="0.4">
      <c r="A39" s="14" t="s">
        <v>56</v>
      </c>
      <c r="B39" s="13" t="s">
        <v>57</v>
      </c>
      <c r="C39" s="15">
        <v>80000</v>
      </c>
      <c r="D39" s="39">
        <v>71500</v>
      </c>
      <c r="E39" s="40"/>
    </row>
    <row r="40" spans="1:5" x14ac:dyDescent="0.4">
      <c r="A40" s="14" t="s">
        <v>58</v>
      </c>
      <c r="B40" s="13" t="s">
        <v>59</v>
      </c>
      <c r="C40" s="15">
        <v>550000</v>
      </c>
      <c r="D40" s="39">
        <v>550000</v>
      </c>
      <c r="E40" s="40"/>
    </row>
    <row r="41" spans="1:5" x14ac:dyDescent="0.4">
      <c r="A41" s="14" t="s">
        <v>60</v>
      </c>
      <c r="B41" s="13" t="s">
        <v>61</v>
      </c>
      <c r="C41" s="15">
        <v>2008000</v>
      </c>
      <c r="D41" s="39">
        <v>1882000</v>
      </c>
      <c r="E41" s="40"/>
    </row>
    <row r="42" spans="1:5" x14ac:dyDescent="0.4">
      <c r="A42" s="14" t="s">
        <v>62</v>
      </c>
      <c r="B42" s="13" t="s">
        <v>63</v>
      </c>
      <c r="C42" s="15">
        <v>500000</v>
      </c>
      <c r="D42" s="39">
        <v>383200</v>
      </c>
      <c r="E42" s="40"/>
    </row>
    <row r="43" spans="1:5" x14ac:dyDescent="0.4">
      <c r="A43" s="14" t="s">
        <v>64</v>
      </c>
      <c r="B43" s="13" t="s">
        <v>65</v>
      </c>
      <c r="C43" s="15">
        <f>SUM(C44:C47)</f>
        <v>380000</v>
      </c>
      <c r="D43" s="39">
        <f>SUM(D44:D48)</f>
        <v>299541.69</v>
      </c>
      <c r="E43" s="40"/>
    </row>
    <row r="44" spans="1:5" x14ac:dyDescent="0.4">
      <c r="A44" s="14" t="s">
        <v>66</v>
      </c>
      <c r="B44" s="13" t="s">
        <v>67</v>
      </c>
      <c r="C44" s="15">
        <v>200000</v>
      </c>
      <c r="D44" s="39">
        <v>115725.7</v>
      </c>
      <c r="E44" s="40"/>
    </row>
    <row r="45" spans="1:5" x14ac:dyDescent="0.4">
      <c r="A45" s="14" t="s">
        <v>68</v>
      </c>
      <c r="B45" s="13" t="s">
        <v>69</v>
      </c>
      <c r="C45" s="15">
        <v>100000</v>
      </c>
      <c r="D45" s="39">
        <v>76315.990000000005</v>
      </c>
      <c r="E45" s="40"/>
    </row>
    <row r="46" spans="1:5" x14ac:dyDescent="0.4">
      <c r="A46" s="14" t="s">
        <v>70</v>
      </c>
      <c r="B46" s="13" t="s">
        <v>71</v>
      </c>
      <c r="C46" s="15">
        <v>70000</v>
      </c>
      <c r="D46" s="39">
        <v>70000</v>
      </c>
      <c r="E46" s="40"/>
    </row>
    <row r="47" spans="1:5" x14ac:dyDescent="0.4">
      <c r="A47" s="14" t="s">
        <v>72</v>
      </c>
      <c r="B47" s="13" t="s">
        <v>73</v>
      </c>
      <c r="C47" s="15">
        <v>10000</v>
      </c>
      <c r="D47" s="39">
        <v>7500</v>
      </c>
      <c r="E47" s="40"/>
    </row>
    <row r="48" spans="1:5" x14ac:dyDescent="0.4">
      <c r="A48" s="14" t="s">
        <v>74</v>
      </c>
      <c r="B48" s="13" t="s">
        <v>75</v>
      </c>
      <c r="C48" s="15">
        <v>30000</v>
      </c>
      <c r="D48" s="39">
        <v>30000</v>
      </c>
      <c r="E48" s="40"/>
    </row>
    <row r="49" spans="1:5" x14ac:dyDescent="0.4">
      <c r="A49" s="41"/>
      <c r="B49" s="42" t="s">
        <v>76</v>
      </c>
      <c r="C49" s="43">
        <f>SUM(C24:C43)</f>
        <v>18604188.5</v>
      </c>
      <c r="D49" s="44">
        <f>SUM(D24:D43)</f>
        <v>16771990.309999999</v>
      </c>
      <c r="E49" s="40"/>
    </row>
    <row r="50" spans="1:5" x14ac:dyDescent="0.4">
      <c r="A50" s="14" t="s">
        <v>77</v>
      </c>
      <c r="B50" s="45" t="s">
        <v>78</v>
      </c>
      <c r="C50" s="15">
        <f>C20-C49</f>
        <v>11971243.140000001</v>
      </c>
      <c r="D50" s="39">
        <f>SUM(D51:D57)</f>
        <v>2260250.102</v>
      </c>
      <c r="E50" s="40"/>
    </row>
    <row r="51" spans="1:5" x14ac:dyDescent="0.4">
      <c r="A51" s="14" t="s">
        <v>79</v>
      </c>
      <c r="B51" s="45" t="s">
        <v>80</v>
      </c>
      <c r="C51" s="15"/>
      <c r="D51" s="39">
        <f>425270.08+8393.29</f>
        <v>433663.37</v>
      </c>
      <c r="E51" s="40"/>
    </row>
    <row r="52" spans="1:5" x14ac:dyDescent="0.4">
      <c r="A52" s="14" t="s">
        <v>81</v>
      </c>
      <c r="B52" s="45" t="s">
        <v>82</v>
      </c>
      <c r="C52" s="15"/>
      <c r="D52" s="39">
        <v>534255.13</v>
      </c>
      <c r="E52" s="40"/>
    </row>
    <row r="53" spans="1:5" x14ac:dyDescent="0.4">
      <c r="A53" s="14" t="s">
        <v>83</v>
      </c>
      <c r="B53" s="45" t="s">
        <v>84</v>
      </c>
      <c r="C53" s="18"/>
      <c r="D53" s="46">
        <v>48900</v>
      </c>
      <c r="E53" s="40"/>
    </row>
    <row r="54" spans="1:5" x14ac:dyDescent="0.4">
      <c r="A54" s="14" t="s">
        <v>85</v>
      </c>
      <c r="B54" s="45" t="s">
        <v>86</v>
      </c>
      <c r="C54" s="18"/>
      <c r="D54" s="46">
        <v>91279.521999999997</v>
      </c>
      <c r="E54" s="40"/>
    </row>
    <row r="55" spans="1:5" x14ac:dyDescent="0.4">
      <c r="A55" s="14" t="s">
        <v>87</v>
      </c>
      <c r="B55" s="45" t="s">
        <v>88</v>
      </c>
      <c r="C55" s="18"/>
      <c r="D55" s="46">
        <v>73073.820000000007</v>
      </c>
      <c r="E55" s="40"/>
    </row>
    <row r="56" spans="1:5" x14ac:dyDescent="0.4">
      <c r="A56" s="47" t="s">
        <v>89</v>
      </c>
      <c r="B56" s="45" t="s">
        <v>90</v>
      </c>
      <c r="C56" s="18"/>
      <c r="D56" s="46">
        <v>8746.2999999999993</v>
      </c>
      <c r="E56" s="40"/>
    </row>
    <row r="57" spans="1:5" ht="27" thickBot="1" x14ac:dyDescent="0.45">
      <c r="A57" s="47" t="s">
        <v>91</v>
      </c>
      <c r="B57" s="48" t="s">
        <v>92</v>
      </c>
      <c r="C57" s="49"/>
      <c r="D57" s="50">
        <v>1070331.96</v>
      </c>
      <c r="E57" s="40"/>
    </row>
    <row r="58" spans="1:5" s="1" customFormat="1" ht="33" thickBot="1" x14ac:dyDescent="0.55000000000000004">
      <c r="A58" s="27"/>
      <c r="B58" s="51" t="s">
        <v>23</v>
      </c>
      <c r="C58" s="52">
        <f>C49+C50</f>
        <v>30575431.640000001</v>
      </c>
      <c r="D58" s="53">
        <f>D49+D50</f>
        <v>19032240.412</v>
      </c>
    </row>
    <row r="59" spans="1:5" x14ac:dyDescent="0.4">
      <c r="A59" s="33"/>
      <c r="C59" s="54"/>
    </row>
    <row r="60" spans="1:5" x14ac:dyDescent="0.4">
      <c r="C60" s="3"/>
    </row>
    <row r="61" spans="1:5" s="56" customFormat="1" ht="28.5" x14ac:dyDescent="0.45">
      <c r="A61" s="55" t="s">
        <v>93</v>
      </c>
      <c r="C61" s="55"/>
      <c r="D61" s="57"/>
    </row>
    <row r="62" spans="1:5" s="58" customFormat="1" ht="28.5" x14ac:dyDescent="0.45">
      <c r="D62" s="59"/>
    </row>
    <row r="63" spans="1:5" s="58" customFormat="1" ht="28.5" x14ac:dyDescent="0.45">
      <c r="A63" s="60" t="s">
        <v>94</v>
      </c>
      <c r="D63" s="59"/>
    </row>
    <row r="65" spans="1:4" s="58" customFormat="1" ht="28.5" x14ac:dyDescent="0.45">
      <c r="A65" s="60" t="s">
        <v>95</v>
      </c>
      <c r="C65" s="61"/>
    </row>
    <row r="66" spans="1:4" s="58" customFormat="1" ht="28.5" x14ac:dyDescent="0.45">
      <c r="A66" s="60" t="s">
        <v>2</v>
      </c>
      <c r="D66" s="59" t="s">
        <v>96</v>
      </c>
    </row>
  </sheetData>
  <mergeCells count="3">
    <mergeCell ref="A6:D8"/>
    <mergeCell ref="A9:D9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2026-03-10T12:41:37Z</dcterms:created>
  <dcterms:modified xsi:type="dcterms:W3CDTF">2026-03-10T12:42:30Z</dcterms:modified>
</cp:coreProperties>
</file>